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3715" windowHeight="10800"/>
  </bookViews>
  <sheets>
    <sheet name="ÜL-Abrechnung" sheetId="1" r:id="rId1"/>
  </sheets>
  <calcPr calcId="145621"/>
</workbook>
</file>

<file path=xl/calcChain.xml><?xml version="1.0" encoding="utf-8"?>
<calcChain xmlns="http://schemas.openxmlformats.org/spreadsheetml/2006/main">
  <c r="S20" i="1" l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R3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N19" i="1"/>
  <c r="I19" i="1" l="1"/>
  <c r="J19" i="1" s="1"/>
  <c r="K19" i="1" s="1"/>
  <c r="L19" i="1"/>
  <c r="M19" i="1" s="1"/>
  <c r="P19" i="1" l="1"/>
  <c r="O19" i="1"/>
  <c r="Q19" i="1" s="1"/>
  <c r="M37" i="1"/>
  <c r="L21" i="1"/>
  <c r="N21" i="1" s="1"/>
  <c r="L22" i="1"/>
  <c r="M22" i="1" s="1"/>
  <c r="L23" i="1"/>
  <c r="M23" i="1" s="1"/>
  <c r="L24" i="1"/>
  <c r="N24" i="1" s="1"/>
  <c r="L25" i="1"/>
  <c r="N25" i="1" s="1"/>
  <c r="L26" i="1"/>
  <c r="N26" i="1" s="1"/>
  <c r="L27" i="1"/>
  <c r="N27" i="1" s="1"/>
  <c r="L28" i="1"/>
  <c r="M28" i="1" s="1"/>
  <c r="L29" i="1"/>
  <c r="N29" i="1" s="1"/>
  <c r="L30" i="1"/>
  <c r="N30" i="1" s="1"/>
  <c r="L31" i="1"/>
  <c r="N31" i="1" s="1"/>
  <c r="L32" i="1"/>
  <c r="M32" i="1" s="1"/>
  <c r="L33" i="1"/>
  <c r="N33" i="1" s="1"/>
  <c r="L34" i="1"/>
  <c r="N34" i="1" s="1"/>
  <c r="L35" i="1"/>
  <c r="N35" i="1" s="1"/>
  <c r="L36" i="1"/>
  <c r="M36" i="1" s="1"/>
  <c r="L37" i="1"/>
  <c r="N37" i="1" s="1"/>
  <c r="L38" i="1"/>
  <c r="N38" i="1" s="1"/>
  <c r="L39" i="1"/>
  <c r="N39" i="1" s="1"/>
  <c r="L20" i="1"/>
  <c r="N20" i="1" s="1"/>
  <c r="R19" i="1" l="1"/>
  <c r="S19" i="1" s="1"/>
  <c r="M31" i="1"/>
  <c r="M29" i="1"/>
  <c r="M39" i="1"/>
  <c r="M35" i="1"/>
  <c r="M27" i="1"/>
  <c r="M33" i="1"/>
  <c r="M25" i="1"/>
  <c r="M38" i="1"/>
  <c r="M34" i="1"/>
  <c r="M30" i="1"/>
  <c r="M26" i="1"/>
  <c r="N36" i="1"/>
  <c r="N32" i="1"/>
  <c r="N28" i="1"/>
  <c r="M20" i="1"/>
  <c r="M21" i="1"/>
  <c r="N23" i="1"/>
  <c r="N22" i="1"/>
  <c r="M24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D19" i="1" l="1"/>
  <c r="J37" i="1"/>
  <c r="K37" i="1" s="1"/>
  <c r="J33" i="1"/>
  <c r="K33" i="1" s="1"/>
  <c r="J36" i="1"/>
  <c r="K36" i="1" s="1"/>
  <c r="J32" i="1"/>
  <c r="K32" i="1" s="1"/>
  <c r="J39" i="1"/>
  <c r="K39" i="1" s="1"/>
  <c r="J35" i="1"/>
  <c r="K35" i="1" s="1"/>
  <c r="J31" i="1"/>
  <c r="K31" i="1" s="1"/>
  <c r="J27" i="1"/>
  <c r="K27" i="1" s="1"/>
  <c r="J30" i="1"/>
  <c r="K30" i="1" s="1"/>
  <c r="J22" i="1"/>
  <c r="K22" i="1" s="1"/>
  <c r="J21" i="1"/>
  <c r="J26" i="1"/>
  <c r="K26" i="1" s="1"/>
  <c r="J29" i="1"/>
  <c r="K29" i="1" s="1"/>
  <c r="J25" i="1"/>
  <c r="K25" i="1" s="1"/>
  <c r="J38" i="1"/>
  <c r="K38" i="1" s="1"/>
  <c r="J34" i="1"/>
  <c r="K34" i="1" s="1"/>
  <c r="J28" i="1"/>
  <c r="K28" i="1" s="1"/>
  <c r="J24" i="1"/>
  <c r="K24" i="1" s="1"/>
  <c r="J23" i="1"/>
  <c r="I20" i="1"/>
  <c r="O24" i="1" l="1"/>
  <c r="O25" i="1"/>
  <c r="O31" i="1"/>
  <c r="O36" i="1"/>
  <c r="O28" i="1"/>
  <c r="O29" i="1"/>
  <c r="O30" i="1"/>
  <c r="O35" i="1"/>
  <c r="O33" i="1"/>
  <c r="O34" i="1"/>
  <c r="O26" i="1"/>
  <c r="O39" i="1"/>
  <c r="O37" i="1"/>
  <c r="O27" i="1"/>
  <c r="O32" i="1"/>
  <c r="O38" i="1"/>
  <c r="O22" i="1"/>
  <c r="Q22" i="1" s="1"/>
  <c r="D22" i="1" s="1"/>
  <c r="K23" i="1"/>
  <c r="K21" i="1"/>
  <c r="J20" i="1"/>
  <c r="D37" i="1" l="1"/>
  <c r="Q37" i="1"/>
  <c r="D33" i="1"/>
  <c r="Q33" i="1"/>
  <c r="D28" i="1"/>
  <c r="Q28" i="1"/>
  <c r="D38" i="1"/>
  <c r="Q38" i="1"/>
  <c r="D39" i="1"/>
  <c r="Q39" i="1"/>
  <c r="D35" i="1"/>
  <c r="Q35" i="1"/>
  <c r="D36" i="1"/>
  <c r="Q36" i="1"/>
  <c r="D32" i="1"/>
  <c r="Q32" i="1"/>
  <c r="D26" i="1"/>
  <c r="Q26" i="1"/>
  <c r="D30" i="1"/>
  <c r="Q30" i="1"/>
  <c r="D31" i="1"/>
  <c r="Q31" i="1"/>
  <c r="D27" i="1"/>
  <c r="Q27" i="1"/>
  <c r="D34" i="1"/>
  <c r="Q34" i="1"/>
  <c r="D29" i="1"/>
  <c r="Q29" i="1"/>
  <c r="D25" i="1"/>
  <c r="Q25" i="1"/>
  <c r="Q24" i="1"/>
  <c r="D24" i="1" s="1"/>
  <c r="O21" i="1"/>
  <c r="O23" i="1"/>
  <c r="K20" i="1"/>
  <c r="Q23" i="1" l="1"/>
  <c r="D23" i="1" s="1"/>
  <c r="Q21" i="1"/>
  <c r="D21" i="1" s="1"/>
  <c r="O20" i="1"/>
  <c r="Q20" i="1" l="1"/>
  <c r="D20" i="1" l="1"/>
  <c r="D40" i="1" s="1"/>
</calcChain>
</file>

<file path=xl/comments1.xml><?xml version="1.0" encoding="utf-8"?>
<comments xmlns="http://schemas.openxmlformats.org/spreadsheetml/2006/main">
  <authors>
    <author>Andreas Hieronymi</author>
  </authors>
  <commentList>
    <comment ref="K18" authorId="0">
      <text>
        <r>
          <rPr>
            <sz val="9"/>
            <color indexed="81"/>
            <rFont val="Tahoma"/>
            <family val="2"/>
          </rPr>
          <t>Umrechnung auf Zeitstunden für die Abrechnung.</t>
        </r>
      </text>
    </comment>
    <comment ref="L18" authorId="0">
      <text>
        <r>
          <rPr>
            <b/>
            <sz val="9"/>
            <color indexed="81"/>
            <rFont val="Tahoma"/>
            <charset val="1"/>
          </rPr>
          <t>Error:</t>
        </r>
        <r>
          <rPr>
            <sz val="9"/>
            <color indexed="81"/>
            <rFont val="Tahoma"/>
            <charset val="1"/>
          </rPr>
          <t xml:space="preserve">
Wir auf eins gesetzt wenn kein u oder w eingetragen ist.
</t>
        </r>
      </text>
    </comment>
    <comment ref="M18" authorId="0">
      <text>
        <r>
          <rPr>
            <sz val="9"/>
            <color indexed="81"/>
            <rFont val="Tahoma"/>
            <family val="2"/>
          </rPr>
          <t>Wird gesetzt wenn kein Fehler vorleigt und als Übungstunde markiert ist.</t>
        </r>
      </text>
    </comment>
    <comment ref="N18" authorId="0">
      <text>
        <r>
          <rPr>
            <sz val="9"/>
            <color indexed="81"/>
            <rFont val="Tahoma"/>
            <family val="2"/>
          </rPr>
          <t>Wird gesetzt wenn kein Fehler vorleigt und als Wettkampf markiert ist.</t>
        </r>
      </text>
    </comment>
    <comment ref="O18" authorId="0">
      <text>
        <r>
          <rPr>
            <sz val="9"/>
            <color indexed="81"/>
            <rFont val="Tahoma"/>
            <family val="2"/>
          </rPr>
          <t xml:space="preserve">Festlegen ob Wettkampfberechnung vorliegt.
Bedingung Wettkampf und mehr als 4 Stunden.
</t>
        </r>
      </text>
    </comment>
    <comment ref="P18" authorId="0">
      <text>
        <r>
          <rPr>
            <sz val="9"/>
            <color indexed="81"/>
            <rFont val="Tahoma"/>
            <family val="2"/>
          </rPr>
          <t>1 wenn mehr als 5 Wettkampfstunden.</t>
        </r>
      </text>
    </comment>
    <comment ref="Q18" authorId="0">
      <text>
        <r>
          <rPr>
            <sz val="9"/>
            <color indexed="81"/>
            <rFont val="Tahoma"/>
            <family val="2"/>
          </rPr>
          <t>Berechnete Wettkampfstunden.</t>
        </r>
      </text>
    </comment>
    <comment ref="R18" authorId="0">
      <text>
        <r>
          <rPr>
            <sz val="9"/>
            <color indexed="81"/>
            <rFont val="Tahoma"/>
            <family val="2"/>
          </rPr>
          <t xml:space="preserve">Wqettkampsstunden wenn mehr als 5 wird in 0,5 Std Schritten gerundet.
</t>
        </r>
      </text>
    </comment>
  </commentList>
</comments>
</file>

<file path=xl/sharedStrings.xml><?xml version="1.0" encoding="utf-8"?>
<sst xmlns="http://schemas.openxmlformats.org/spreadsheetml/2006/main" count="36" uniqueCount="36">
  <si>
    <t>Name:</t>
  </si>
  <si>
    <t>Staße:</t>
  </si>
  <si>
    <t>PLZ Ort:</t>
  </si>
  <si>
    <t>E-Mail:</t>
  </si>
  <si>
    <t>Telefon:</t>
  </si>
  <si>
    <t>Datum</t>
  </si>
  <si>
    <t>Anfang</t>
  </si>
  <si>
    <t>Ende</t>
  </si>
  <si>
    <t>Stunden</t>
  </si>
  <si>
    <t>Beschreibung</t>
  </si>
  <si>
    <t>Kreditinstitut:</t>
  </si>
  <si>
    <t>Gesamtstunden:</t>
  </si>
  <si>
    <t>Datum, Unterschrift Abrechnender</t>
  </si>
  <si>
    <t>Datum, Stellv. Leiter Sportbetreib</t>
  </si>
  <si>
    <t>IBAN:</t>
  </si>
  <si>
    <t>BIC:</t>
  </si>
  <si>
    <t>bei Helfern: Datum Unterschrift Übungsleiter</t>
  </si>
  <si>
    <t>Übungsleiter- / Übungsleiterhelfer-Abrechnung</t>
  </si>
  <si>
    <t>Datum, Ausgezahlt Schatzmeister</t>
  </si>
  <si>
    <t>Type (U/W)</t>
  </si>
  <si>
    <t>Wettkampf</t>
  </si>
  <si>
    <t>Dauer</t>
  </si>
  <si>
    <t>Minutenteil</t>
  </si>
  <si>
    <t>Ül-Stunde</t>
  </si>
  <si>
    <t>WK-Rechnung</t>
  </si>
  <si>
    <t>Zeitstunden</t>
  </si>
  <si>
    <t>Ergebnis</t>
  </si>
  <si>
    <t>WK-Stunden</t>
  </si>
  <si>
    <t>w</t>
  </si>
  <si>
    <t>Error=1</t>
  </si>
  <si>
    <t>Beispiel</t>
  </si>
  <si>
    <t>Angaben über Wettkamp oder Übungstunde</t>
  </si>
  <si>
    <t xml:space="preserve">Bitte den Type der Stunden angeben die abgerechnet werden sollen. </t>
  </si>
  <si>
    <t>U = Übungsstunde   W = Wettkampfbetreuung</t>
  </si>
  <si>
    <t>WKStd&gt;5</t>
  </si>
  <si>
    <t>BereWKStd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</si>
</sst>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0.00_ ;[Red]\-0.00\ 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0" applyNumberFormat="0" applyBorder="0" applyAlignment="0" applyProtection="0"/>
  </cellStyleXfs>
  <cellXfs count="65">
    <xf numFmtId="0" fontId="0" fillId="0" borderId="0" xfId="0"/>
    <xf numFmtId="164" fontId="0" fillId="0" borderId="3" xfId="0" applyNumberFormat="1" applyBorder="1" applyAlignment="1" applyProtection="1">
      <alignment horizontal="center"/>
      <protection locked="0"/>
    </xf>
    <xf numFmtId="164" fontId="0" fillId="0" borderId="8" xfId="0" applyNumberForma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ont="1" applyFill="1" applyAlignment="1" applyProtection="1">
      <alignment horizontal="center" vertical="center"/>
    </xf>
    <xf numFmtId="165" fontId="0" fillId="0" borderId="0" xfId="0" applyNumberForma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vertical="center"/>
    </xf>
    <xf numFmtId="0" fontId="0" fillId="0" borderId="0" xfId="0" applyFont="1" applyProtection="1"/>
    <xf numFmtId="0" fontId="0" fillId="0" borderId="0" xfId="0" applyFont="1" applyAlignment="1" applyProtection="1">
      <alignment horizontal="center" vertical="center"/>
    </xf>
    <xf numFmtId="165" fontId="0" fillId="0" borderId="0" xfId="0" applyNumberFormat="1" applyFont="1" applyProtection="1"/>
    <xf numFmtId="0" fontId="1" fillId="0" borderId="0" xfId="0" applyFont="1" applyProtection="1"/>
    <xf numFmtId="0" fontId="0" fillId="0" borderId="0" xfId="0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0" fontId="1" fillId="0" borderId="4" xfId="0" applyFont="1" applyBorder="1" applyProtection="1"/>
    <xf numFmtId="0" fontId="4" fillId="0" borderId="5" xfId="0" applyFont="1" applyBorder="1" applyAlignment="1" applyProtection="1">
      <alignment horizont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165" fontId="0" fillId="0" borderId="0" xfId="0" applyNumberFormat="1" applyBorder="1" applyProtection="1"/>
    <xf numFmtId="0" fontId="1" fillId="0" borderId="18" xfId="0" applyFont="1" applyBorder="1" applyProtection="1"/>
    <xf numFmtId="20" fontId="0" fillId="0" borderId="19" xfId="0" applyNumberFormat="1" applyFont="1" applyBorder="1" applyAlignment="1" applyProtection="1">
      <alignment horizontal="center"/>
    </xf>
    <xf numFmtId="2" fontId="0" fillId="0" borderId="3" xfId="0" applyNumberFormat="1" applyFont="1" applyBorder="1" applyAlignment="1" applyProtection="1">
      <alignment horizontal="center"/>
    </xf>
    <xf numFmtId="0" fontId="0" fillId="0" borderId="19" xfId="0" applyFont="1" applyFill="1" applyBorder="1" applyAlignment="1" applyProtection="1">
      <alignment horizontal="center" vertical="center"/>
    </xf>
    <xf numFmtId="164" fontId="0" fillId="0" borderId="0" xfId="0" applyNumberFormat="1" applyProtection="1"/>
    <xf numFmtId="2" fontId="0" fillId="0" borderId="0" xfId="0" applyNumberFormat="1" applyBorder="1" applyAlignment="1" applyProtection="1">
      <alignment horizontal="center"/>
    </xf>
    <xf numFmtId="0" fontId="0" fillId="0" borderId="0" xfId="1" applyFont="1" applyFill="1" applyBorder="1" applyAlignment="1" applyProtection="1">
      <alignment horizontal="center" vertical="center"/>
    </xf>
    <xf numFmtId="2" fontId="0" fillId="0" borderId="3" xfId="0" applyNumberFormat="1" applyBorder="1" applyAlignment="1" applyProtection="1">
      <alignment horizontal="center"/>
    </xf>
    <xf numFmtId="2" fontId="0" fillId="0" borderId="8" xfId="0" applyNumberFormat="1" applyBorder="1" applyAlignment="1" applyProtection="1">
      <alignment horizontal="center"/>
    </xf>
    <xf numFmtId="2" fontId="0" fillId="0" borderId="9" xfId="0" applyNumberFormat="1" applyBorder="1" applyProtection="1"/>
    <xf numFmtId="0" fontId="4" fillId="0" borderId="0" xfId="0" applyFont="1" applyBorder="1" applyAlignment="1" applyProtection="1">
      <alignment horizontal="center"/>
    </xf>
    <xf numFmtId="2" fontId="0" fillId="0" borderId="0" xfId="0" applyNumberFormat="1" applyBorder="1" applyProtection="1"/>
    <xf numFmtId="0" fontId="1" fillId="0" borderId="6" xfId="0" applyFont="1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7" fillId="0" borderId="0" xfId="0" applyFont="1" applyAlignment="1" applyProtection="1">
      <alignment horizontal="left"/>
    </xf>
    <xf numFmtId="0" fontId="5" fillId="0" borderId="10" xfId="0" applyFont="1" applyBorder="1" applyAlignment="1" applyProtection="1">
      <alignment horizontal="center"/>
    </xf>
    <xf numFmtId="0" fontId="0" fillId="0" borderId="20" xfId="0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11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</xf>
    <xf numFmtId="0" fontId="4" fillId="0" borderId="17" xfId="0" applyFont="1" applyBorder="1" applyAlignment="1" applyProtection="1">
      <alignment horizontal="center"/>
    </xf>
    <xf numFmtId="0" fontId="0" fillId="0" borderId="0" xfId="0" applyAlignment="1" applyProtection="1">
      <alignment vertical="center"/>
    </xf>
    <xf numFmtId="0" fontId="0" fillId="0" borderId="2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4" fillId="0" borderId="12" xfId="0" applyFont="1" applyBorder="1" applyAlignment="1" applyProtection="1">
      <alignment horizontal="center"/>
    </xf>
    <xf numFmtId="0" fontId="4" fillId="0" borderId="13" xfId="0" applyFont="1" applyBorder="1" applyAlignment="1" applyProtection="1">
      <alignment horizontal="center"/>
    </xf>
    <xf numFmtId="0" fontId="4" fillId="0" borderId="14" xfId="0" applyFont="1" applyBorder="1" applyAlignment="1" applyProtection="1">
      <alignment horizontal="center"/>
    </xf>
    <xf numFmtId="0" fontId="4" fillId="0" borderId="0" xfId="0" applyFont="1" applyBorder="1" applyProtection="1"/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165" fontId="4" fillId="0" borderId="0" xfId="0" applyNumberFormat="1" applyFont="1" applyProtection="1"/>
    <xf numFmtId="165" fontId="4" fillId="0" borderId="0" xfId="0" applyNumberFormat="1" applyFont="1" applyBorder="1" applyProtection="1"/>
  </cellXfs>
  <cellStyles count="2">
    <cellStyle name="Neutral" xfId="1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47625</xdr:rowOff>
    </xdr:from>
    <xdr:to>
      <xdr:col>7</xdr:col>
      <xdr:colOff>571500</xdr:colOff>
      <xdr:row>0</xdr:row>
      <xdr:rowOff>872802</xdr:rowOff>
    </xdr:to>
    <xdr:pic>
      <xdr:nvPicPr>
        <xdr:cNvPr id="6" name="c837f639-58c7-428e-8e9a-e03cddb7fa57" descr="6A32F628-6160-4DAA-9B3F-CD118C514245@fritz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7625"/>
          <a:ext cx="5753100" cy="8251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7"/>
  <sheetViews>
    <sheetView tabSelected="1" topLeftCell="A19" zoomScaleNormal="100" workbookViewId="0">
      <selection activeCell="C21" sqref="C21"/>
    </sheetView>
  </sheetViews>
  <sheetFormatPr baseColWidth="10" defaultRowHeight="15" x14ac:dyDescent="0.25"/>
  <cols>
    <col min="1" max="1" width="13.5703125" style="6" bestFit="1" customWidth="1"/>
    <col min="2" max="2" width="8.42578125" style="6" customWidth="1"/>
    <col min="3" max="3" width="6.7109375" style="6" customWidth="1"/>
    <col min="4" max="4" width="9.85546875" style="6" customWidth="1"/>
    <col min="5" max="5" width="11.42578125" style="7"/>
    <col min="6" max="6" width="11.42578125" style="6"/>
    <col min="7" max="7" width="14.5703125" style="6" customWidth="1"/>
    <col min="8" max="8" width="16.85546875" style="6" customWidth="1"/>
    <col min="9" max="11" width="11.42578125" style="6" hidden="1" customWidth="1"/>
    <col min="12" max="14" width="11.42578125" style="7" hidden="1" customWidth="1"/>
    <col min="15" max="16" width="11.42578125" style="8" hidden="1" customWidth="1"/>
    <col min="17" max="18" width="11.42578125" style="9" hidden="1" customWidth="1"/>
    <col min="19" max="19" width="11.42578125" style="6" hidden="1" customWidth="1"/>
    <col min="20" max="16384" width="11.42578125" style="6"/>
  </cols>
  <sheetData>
    <row r="1" spans="1:18" ht="71.25" customHeight="1" x14ac:dyDescent="0.25">
      <c r="A1" s="54"/>
      <c r="B1" s="54"/>
      <c r="C1" s="54"/>
      <c r="D1" s="54"/>
      <c r="E1" s="54"/>
      <c r="F1" s="54"/>
      <c r="G1" s="54"/>
      <c r="H1" s="54"/>
      <c r="I1" s="5"/>
      <c r="J1" s="5"/>
    </row>
    <row r="2" spans="1:18" s="12" customFormat="1" x14ac:dyDescent="0.25">
      <c r="A2" s="10"/>
      <c r="B2" s="10"/>
      <c r="C2" s="10"/>
      <c r="D2" s="10"/>
      <c r="E2" s="11"/>
      <c r="F2" s="10"/>
      <c r="G2" s="10"/>
      <c r="H2" s="10"/>
      <c r="I2" s="10"/>
      <c r="J2" s="10"/>
      <c r="L2" s="13"/>
      <c r="M2" s="13"/>
      <c r="N2" s="13"/>
      <c r="O2" s="8"/>
      <c r="P2" s="8"/>
      <c r="Q2" s="14"/>
      <c r="R2" s="14"/>
    </row>
    <row r="3" spans="1:18" s="12" customFormat="1" ht="25.5" x14ac:dyDescent="0.35">
      <c r="A3" s="56" t="s">
        <v>17</v>
      </c>
      <c r="B3" s="56"/>
      <c r="C3" s="56"/>
      <c r="D3" s="56"/>
      <c r="E3" s="56"/>
      <c r="F3" s="56"/>
      <c r="G3" s="56"/>
      <c r="H3" s="56"/>
      <c r="I3" s="10"/>
      <c r="J3" s="10"/>
      <c r="L3" s="13"/>
      <c r="M3" s="13"/>
      <c r="N3" s="13"/>
      <c r="O3" s="8"/>
      <c r="P3" s="8"/>
      <c r="Q3" s="14"/>
      <c r="R3" s="14"/>
    </row>
    <row r="5" spans="1:18" ht="15.75" x14ac:dyDescent="0.25">
      <c r="A5" s="15" t="s">
        <v>0</v>
      </c>
      <c r="B5" s="47"/>
      <c r="C5" s="47"/>
      <c r="D5" s="47"/>
      <c r="E5" s="47"/>
      <c r="F5" s="47"/>
      <c r="G5" s="47"/>
      <c r="H5" s="47"/>
    </row>
    <row r="6" spans="1:18" ht="15.75" x14ac:dyDescent="0.25">
      <c r="A6" s="15" t="s">
        <v>1</v>
      </c>
      <c r="B6" s="48"/>
      <c r="C6" s="48"/>
      <c r="D6" s="48"/>
      <c r="E6" s="48"/>
      <c r="F6" s="48"/>
      <c r="G6" s="48"/>
      <c r="H6" s="48"/>
    </row>
    <row r="7" spans="1:18" ht="15.75" x14ac:dyDescent="0.25">
      <c r="A7" s="15" t="s">
        <v>2</v>
      </c>
      <c r="B7" s="48"/>
      <c r="C7" s="48"/>
      <c r="D7" s="48"/>
      <c r="E7" s="48"/>
      <c r="F7" s="48"/>
      <c r="G7" s="48"/>
      <c r="H7" s="48"/>
    </row>
    <row r="8" spans="1:18" ht="15.75" x14ac:dyDescent="0.25">
      <c r="A8" s="15" t="s">
        <v>4</v>
      </c>
      <c r="B8" s="48"/>
      <c r="C8" s="48"/>
      <c r="D8" s="48"/>
      <c r="E8" s="48"/>
      <c r="F8" s="48"/>
      <c r="G8" s="48"/>
      <c r="H8" s="48"/>
    </row>
    <row r="9" spans="1:18" ht="15.75" x14ac:dyDescent="0.25">
      <c r="A9" s="15" t="s">
        <v>3</v>
      </c>
      <c r="B9" s="55"/>
      <c r="C9" s="55"/>
      <c r="D9" s="55"/>
      <c r="E9" s="55"/>
      <c r="F9" s="55"/>
      <c r="G9" s="55"/>
      <c r="H9" s="55"/>
    </row>
    <row r="10" spans="1:18" ht="15.75" x14ac:dyDescent="0.25">
      <c r="A10" s="15"/>
      <c r="B10" s="16"/>
      <c r="C10" s="16"/>
      <c r="D10" s="16"/>
      <c r="E10" s="17"/>
      <c r="F10" s="16"/>
      <c r="G10" s="16"/>
      <c r="H10" s="16"/>
    </row>
    <row r="11" spans="1:18" ht="15.75" x14ac:dyDescent="0.25">
      <c r="A11" s="15" t="s">
        <v>14</v>
      </c>
      <c r="B11" s="47"/>
      <c r="C11" s="47"/>
      <c r="D11" s="47"/>
      <c r="E11" s="47"/>
      <c r="F11" s="47"/>
      <c r="G11" s="47"/>
      <c r="H11" s="47"/>
    </row>
    <row r="12" spans="1:18" ht="15.75" x14ac:dyDescent="0.25">
      <c r="A12" s="15" t="s">
        <v>15</v>
      </c>
      <c r="B12" s="48"/>
      <c r="C12" s="48"/>
      <c r="D12" s="48"/>
      <c r="E12" s="48"/>
      <c r="F12" s="48"/>
      <c r="G12" s="48"/>
      <c r="H12" s="48"/>
    </row>
    <row r="13" spans="1:18" ht="15.75" x14ac:dyDescent="0.25">
      <c r="A13" s="15" t="s">
        <v>10</v>
      </c>
      <c r="B13" s="48"/>
      <c r="C13" s="48"/>
      <c r="D13" s="48"/>
      <c r="E13" s="48"/>
      <c r="F13" s="48"/>
      <c r="G13" s="48"/>
      <c r="H13" s="48"/>
    </row>
    <row r="14" spans="1:18" ht="15.75" x14ac:dyDescent="0.25">
      <c r="A14" s="15"/>
      <c r="B14" s="18"/>
      <c r="C14" s="18"/>
      <c r="D14" s="18"/>
      <c r="E14" s="18"/>
      <c r="F14" s="18"/>
      <c r="G14" s="18"/>
      <c r="H14" s="18"/>
    </row>
    <row r="15" spans="1:18" x14ac:dyDescent="0.25">
      <c r="A15" s="41" t="s">
        <v>32</v>
      </c>
      <c r="B15" s="41"/>
      <c r="C15" s="41"/>
      <c r="D15" s="41"/>
      <c r="E15" s="41"/>
      <c r="F15" s="41"/>
      <c r="G15" s="41"/>
      <c r="H15" s="41"/>
    </row>
    <row r="16" spans="1:18" x14ac:dyDescent="0.25">
      <c r="A16" s="41" t="s">
        <v>33</v>
      </c>
      <c r="B16" s="41"/>
      <c r="C16" s="41"/>
      <c r="D16" s="41"/>
      <c r="E16" s="41"/>
      <c r="F16" s="41"/>
      <c r="G16" s="41"/>
      <c r="H16" s="41"/>
    </row>
    <row r="17" spans="1:19" ht="15.75" thickBot="1" x14ac:dyDescent="0.3"/>
    <row r="18" spans="1:19" ht="15.75" x14ac:dyDescent="0.25">
      <c r="A18" s="19" t="s">
        <v>5</v>
      </c>
      <c r="B18" s="20" t="s">
        <v>6</v>
      </c>
      <c r="C18" s="20" t="s">
        <v>7</v>
      </c>
      <c r="D18" s="20" t="s">
        <v>8</v>
      </c>
      <c r="E18" s="21" t="s">
        <v>19</v>
      </c>
      <c r="F18" s="57" t="s">
        <v>9</v>
      </c>
      <c r="G18" s="58"/>
      <c r="H18" s="59"/>
      <c r="I18" s="22" t="s">
        <v>21</v>
      </c>
      <c r="J18" s="22" t="s">
        <v>22</v>
      </c>
      <c r="K18" s="60" t="s">
        <v>25</v>
      </c>
      <c r="L18" s="61" t="s">
        <v>29</v>
      </c>
      <c r="M18" s="61" t="s">
        <v>23</v>
      </c>
      <c r="N18" s="61" t="s">
        <v>20</v>
      </c>
      <c r="O18" s="62" t="s">
        <v>24</v>
      </c>
      <c r="P18" s="62" t="s">
        <v>34</v>
      </c>
      <c r="Q18" s="63" t="s">
        <v>35</v>
      </c>
      <c r="R18" s="64" t="s">
        <v>27</v>
      </c>
      <c r="S18" s="62" t="s">
        <v>26</v>
      </c>
    </row>
    <row r="19" spans="1:19" ht="15.75" x14ac:dyDescent="0.25">
      <c r="A19" s="26" t="s">
        <v>30</v>
      </c>
      <c r="B19" s="27">
        <v>0.41666666666666669</v>
      </c>
      <c r="C19" s="27">
        <v>0.58333333333333337</v>
      </c>
      <c r="D19" s="28">
        <f>S19</f>
        <v>1</v>
      </c>
      <c r="E19" s="29" t="s">
        <v>28</v>
      </c>
      <c r="F19" s="43" t="s">
        <v>31</v>
      </c>
      <c r="G19" s="44"/>
      <c r="H19" s="45"/>
      <c r="I19" s="30">
        <f>C19-B19</f>
        <v>0.16666666666666669</v>
      </c>
      <c r="J19" s="23">
        <f t="shared" ref="J19" si="0">IF(MINUTE(I19)=0,0,(1/(60/MINUTE(I19))))</f>
        <v>0</v>
      </c>
      <c r="K19" s="31">
        <f>HOUR(I19)+J19</f>
        <v>4</v>
      </c>
      <c r="L19" s="24">
        <f>IF(OR(E19="U",E19="u",E19="W",E19="w"),0,1)</f>
        <v>0</v>
      </c>
      <c r="M19" s="24">
        <f>IF(AND(OR(E19="U",E19="u"),L19=0),1,0)</f>
        <v>0</v>
      </c>
      <c r="N19" s="24">
        <f>IF(AND(OR(E19="W",E19="w"),L19=0),1,0)</f>
        <v>1</v>
      </c>
      <c r="O19" s="32">
        <f>IF(AND(N19=1,K19&gt;=4),1,0)</f>
        <v>1</v>
      </c>
      <c r="P19" s="32">
        <f>IF(K19&gt;5,1,0)</f>
        <v>0</v>
      </c>
      <c r="Q19" s="25">
        <f>IF(O19=0,0,(ROUNDUP(K19/4/0.5,0)*0.5))</f>
        <v>1</v>
      </c>
      <c r="R19" s="25">
        <f>IF(P19=1,Q19,INT(Q19))</f>
        <v>1</v>
      </c>
      <c r="S19" s="37">
        <f>IF(N19=1,R19,K19)</f>
        <v>1</v>
      </c>
    </row>
    <row r="20" spans="1:19" ht="15.75" x14ac:dyDescent="0.25">
      <c r="A20" s="38"/>
      <c r="B20" s="1"/>
      <c r="C20" s="1"/>
      <c r="D20" s="33">
        <f t="shared" ref="D20:D39" si="1">S20</f>
        <v>0</v>
      </c>
      <c r="E20" s="3"/>
      <c r="F20" s="48"/>
      <c r="G20" s="48"/>
      <c r="H20" s="49"/>
      <c r="I20" s="30">
        <f>C20-B20</f>
        <v>0</v>
      </c>
      <c r="J20" s="23">
        <f t="shared" ref="J20:J21" si="2">IF(MINUTE(I20)=0,0,(1/(60/MINUTE(I20))))</f>
        <v>0</v>
      </c>
      <c r="K20" s="31">
        <f>HOUR(I20)+J20</f>
        <v>0</v>
      </c>
      <c r="L20" s="24">
        <f>IF(OR(E20="U",E20="u",E20="W",E20="w"),0,1)</f>
        <v>1</v>
      </c>
      <c r="M20" s="24">
        <f>IF(AND(OR(E20="U",E20="u"),L20=0),1,0)</f>
        <v>0</v>
      </c>
      <c r="N20" s="24">
        <f>IF(AND(OR(E20="W",E20="w"),L20=0),1,0)</f>
        <v>0</v>
      </c>
      <c r="O20" s="32">
        <f>IF(AND(N20=1,K20&gt;=4),1,0)</f>
        <v>0</v>
      </c>
      <c r="P20" s="32">
        <f t="shared" ref="P20:P39" si="3">IF(K20&gt;5,1,0)</f>
        <v>0</v>
      </c>
      <c r="Q20" s="25">
        <f>IF(O20=0,0,(ROUNDUP(K20/4/0.5,0)*0.5))</f>
        <v>0</v>
      </c>
      <c r="R20" s="25">
        <f t="shared" ref="R20:R39" si="4">IF(P20=1,Q20,INT(Q20))</f>
        <v>0</v>
      </c>
      <c r="S20" s="37">
        <f t="shared" ref="S20:S39" si="5">IF(N20=1,R20,K20)</f>
        <v>0</v>
      </c>
    </row>
    <row r="21" spans="1:19" x14ac:dyDescent="0.25">
      <c r="A21" s="39"/>
      <c r="B21" s="1"/>
      <c r="C21" s="1"/>
      <c r="D21" s="33">
        <f t="shared" si="1"/>
        <v>0</v>
      </c>
      <c r="E21" s="3"/>
      <c r="F21" s="48"/>
      <c r="G21" s="48"/>
      <c r="H21" s="49"/>
      <c r="I21" s="30">
        <f t="shared" ref="I21:I39" si="6">C21-B21</f>
        <v>0</v>
      </c>
      <c r="J21" s="23">
        <f t="shared" si="2"/>
        <v>0</v>
      </c>
      <c r="K21" s="31">
        <f t="shared" ref="K21:K39" si="7">HOUR(I21)+J21</f>
        <v>0</v>
      </c>
      <c r="L21" s="24">
        <f t="shared" ref="L21:L39" si="8">IF(OR(E21="U",E21="u",E21="W",E21="w"),0,1)</f>
        <v>1</v>
      </c>
      <c r="M21" s="24">
        <f>IF(AND(OR(E21="U",E21="u"),L21=0),1,0)</f>
        <v>0</v>
      </c>
      <c r="N21" s="24">
        <f>IF(AND(OR(E21="W",E21="w"),L21=0),1,0)</f>
        <v>0</v>
      </c>
      <c r="O21" s="32">
        <f t="shared" ref="O21:O23" si="9">IF(AND(N21=1,K21&gt;=4),1,0)</f>
        <v>0</v>
      </c>
      <c r="P21" s="32">
        <f t="shared" si="3"/>
        <v>0</v>
      </c>
      <c r="Q21" s="25">
        <f>IF(O21=0,0,(ROUNDUP(K21/4/0.5,0)*0.5))</f>
        <v>0</v>
      </c>
      <c r="R21" s="25">
        <f t="shared" si="4"/>
        <v>0</v>
      </c>
      <c r="S21" s="37">
        <f t="shared" si="5"/>
        <v>0</v>
      </c>
    </row>
    <row r="22" spans="1:19" x14ac:dyDescent="0.25">
      <c r="A22" s="39"/>
      <c r="B22" s="1"/>
      <c r="C22" s="1"/>
      <c r="D22" s="33">
        <f t="shared" si="1"/>
        <v>0</v>
      </c>
      <c r="E22" s="3"/>
      <c r="F22" s="48"/>
      <c r="G22" s="48"/>
      <c r="H22" s="49"/>
      <c r="I22" s="30">
        <f t="shared" si="6"/>
        <v>0</v>
      </c>
      <c r="J22" s="23">
        <f>IF(MINUTE(I22)=0,0,(1/(60/MINUTE(I22))))</f>
        <v>0</v>
      </c>
      <c r="K22" s="31">
        <f t="shared" si="7"/>
        <v>0</v>
      </c>
      <c r="L22" s="24">
        <f t="shared" si="8"/>
        <v>1</v>
      </c>
      <c r="M22" s="24">
        <f t="shared" ref="M22:M39" si="10">IF(AND(OR(E22="U",E22="u"),L22=0),1,0)</f>
        <v>0</v>
      </c>
      <c r="N22" s="24">
        <f t="shared" ref="N22:N39" si="11">IF(AND(OR(E22="W",E22="w"),L22=0),1,0)</f>
        <v>0</v>
      </c>
      <c r="O22" s="32">
        <f t="shared" si="9"/>
        <v>0</v>
      </c>
      <c r="P22" s="32">
        <f t="shared" si="3"/>
        <v>0</v>
      </c>
      <c r="Q22" s="25">
        <f>IF(O22=0,0,(ROUNDUP(K22/4/0.5,0)*0.5))</f>
        <v>0</v>
      </c>
      <c r="R22" s="25">
        <f t="shared" si="4"/>
        <v>0</v>
      </c>
      <c r="S22" s="37">
        <f t="shared" si="5"/>
        <v>0</v>
      </c>
    </row>
    <row r="23" spans="1:19" x14ac:dyDescent="0.25">
      <c r="A23" s="39"/>
      <c r="B23" s="1"/>
      <c r="C23" s="1"/>
      <c r="D23" s="33">
        <f t="shared" si="1"/>
        <v>0</v>
      </c>
      <c r="E23" s="3"/>
      <c r="F23" s="48"/>
      <c r="G23" s="48"/>
      <c r="H23" s="49"/>
      <c r="I23" s="30">
        <f t="shared" si="6"/>
        <v>0</v>
      </c>
      <c r="J23" s="23">
        <f t="shared" ref="J23:J39" si="12">IF(MINUTE(I23)=0,0,(1/(60/MINUTE(I23))))</f>
        <v>0</v>
      </c>
      <c r="K23" s="31">
        <f t="shared" si="7"/>
        <v>0</v>
      </c>
      <c r="L23" s="24">
        <f t="shared" si="8"/>
        <v>1</v>
      </c>
      <c r="M23" s="24">
        <f t="shared" si="10"/>
        <v>0</v>
      </c>
      <c r="N23" s="24">
        <f t="shared" si="11"/>
        <v>0</v>
      </c>
      <c r="O23" s="32">
        <f t="shared" si="9"/>
        <v>0</v>
      </c>
      <c r="P23" s="32">
        <f t="shared" si="3"/>
        <v>0</v>
      </c>
      <c r="Q23" s="25">
        <f>IF(O23=0,0,(ROUNDUP(K23/4/0.5,0)*0.5))</f>
        <v>0</v>
      </c>
      <c r="R23" s="25">
        <f t="shared" si="4"/>
        <v>0</v>
      </c>
      <c r="S23" s="37">
        <f t="shared" si="5"/>
        <v>0</v>
      </c>
    </row>
    <row r="24" spans="1:19" x14ac:dyDescent="0.25">
      <c r="A24" s="39"/>
      <c r="B24" s="1"/>
      <c r="C24" s="1"/>
      <c r="D24" s="33">
        <f t="shared" si="1"/>
        <v>0</v>
      </c>
      <c r="E24" s="3"/>
      <c r="F24" s="48"/>
      <c r="G24" s="48"/>
      <c r="H24" s="49"/>
      <c r="I24" s="30">
        <f t="shared" si="6"/>
        <v>0</v>
      </c>
      <c r="J24" s="23">
        <f t="shared" si="12"/>
        <v>0</v>
      </c>
      <c r="K24" s="31">
        <f t="shared" si="7"/>
        <v>0</v>
      </c>
      <c r="L24" s="24">
        <f t="shared" si="8"/>
        <v>1</v>
      </c>
      <c r="M24" s="24">
        <f t="shared" si="10"/>
        <v>0</v>
      </c>
      <c r="N24" s="24">
        <f t="shared" si="11"/>
        <v>0</v>
      </c>
      <c r="O24" s="32">
        <f t="shared" ref="O24:O39" si="13">IF(AND(N24=1,K24&gt;=4),1,0)</f>
        <v>0</v>
      </c>
      <c r="P24" s="32">
        <f t="shared" si="3"/>
        <v>0</v>
      </c>
      <c r="Q24" s="25">
        <f>IF(O24=0,0,(ROUNDUP(K24/4/0.5,0)*0.5))</f>
        <v>0</v>
      </c>
      <c r="R24" s="25">
        <f t="shared" si="4"/>
        <v>0</v>
      </c>
      <c r="S24" s="37">
        <f t="shared" si="5"/>
        <v>0</v>
      </c>
    </row>
    <row r="25" spans="1:19" x14ac:dyDescent="0.25">
      <c r="A25" s="39"/>
      <c r="B25" s="1"/>
      <c r="C25" s="1"/>
      <c r="D25" s="33">
        <f t="shared" si="1"/>
        <v>0</v>
      </c>
      <c r="E25" s="3"/>
      <c r="F25" s="48"/>
      <c r="G25" s="48"/>
      <c r="H25" s="49"/>
      <c r="I25" s="30">
        <f t="shared" si="6"/>
        <v>0</v>
      </c>
      <c r="J25" s="23">
        <f t="shared" si="12"/>
        <v>0</v>
      </c>
      <c r="K25" s="31">
        <f t="shared" si="7"/>
        <v>0</v>
      </c>
      <c r="L25" s="24">
        <f t="shared" si="8"/>
        <v>1</v>
      </c>
      <c r="M25" s="24">
        <f t="shared" si="10"/>
        <v>0</v>
      </c>
      <c r="N25" s="24">
        <f t="shared" si="11"/>
        <v>0</v>
      </c>
      <c r="O25" s="32">
        <f t="shared" si="13"/>
        <v>0</v>
      </c>
      <c r="P25" s="32">
        <f t="shared" si="3"/>
        <v>0</v>
      </c>
      <c r="Q25" s="25">
        <f>IF(O25=0,0,(ROUNDUP(K25/4/0.5,0)*0.5))</f>
        <v>0</v>
      </c>
      <c r="R25" s="25">
        <f t="shared" si="4"/>
        <v>0</v>
      </c>
      <c r="S25" s="37">
        <f t="shared" si="5"/>
        <v>0</v>
      </c>
    </row>
    <row r="26" spans="1:19" x14ac:dyDescent="0.25">
      <c r="A26" s="39"/>
      <c r="B26" s="1"/>
      <c r="C26" s="1"/>
      <c r="D26" s="33">
        <f t="shared" si="1"/>
        <v>0</v>
      </c>
      <c r="E26" s="3"/>
      <c r="F26" s="48"/>
      <c r="G26" s="48"/>
      <c r="H26" s="49"/>
      <c r="I26" s="30">
        <f t="shared" si="6"/>
        <v>0</v>
      </c>
      <c r="J26" s="23">
        <f t="shared" si="12"/>
        <v>0</v>
      </c>
      <c r="K26" s="31">
        <f t="shared" si="7"/>
        <v>0</v>
      </c>
      <c r="L26" s="24">
        <f t="shared" si="8"/>
        <v>1</v>
      </c>
      <c r="M26" s="24">
        <f t="shared" si="10"/>
        <v>0</v>
      </c>
      <c r="N26" s="24">
        <f t="shared" si="11"/>
        <v>0</v>
      </c>
      <c r="O26" s="32">
        <f t="shared" si="13"/>
        <v>0</v>
      </c>
      <c r="P26" s="32">
        <f t="shared" si="3"/>
        <v>0</v>
      </c>
      <c r="Q26" s="25">
        <f>IF(O26=0,0,(ROUNDUP(K26/4/0.5,0)*0.5))</f>
        <v>0</v>
      </c>
      <c r="R26" s="25">
        <f t="shared" si="4"/>
        <v>0</v>
      </c>
      <c r="S26" s="37">
        <f t="shared" si="5"/>
        <v>0</v>
      </c>
    </row>
    <row r="27" spans="1:19" x14ac:dyDescent="0.25">
      <c r="A27" s="39"/>
      <c r="B27" s="1"/>
      <c r="C27" s="1"/>
      <c r="D27" s="33">
        <f t="shared" si="1"/>
        <v>0</v>
      </c>
      <c r="E27" s="3"/>
      <c r="F27" s="48"/>
      <c r="G27" s="48"/>
      <c r="H27" s="49"/>
      <c r="I27" s="30">
        <f t="shared" si="6"/>
        <v>0</v>
      </c>
      <c r="J27" s="23">
        <f t="shared" si="12"/>
        <v>0</v>
      </c>
      <c r="K27" s="31">
        <f t="shared" si="7"/>
        <v>0</v>
      </c>
      <c r="L27" s="24">
        <f t="shared" si="8"/>
        <v>1</v>
      </c>
      <c r="M27" s="24">
        <f t="shared" si="10"/>
        <v>0</v>
      </c>
      <c r="N27" s="24">
        <f t="shared" si="11"/>
        <v>0</v>
      </c>
      <c r="O27" s="32">
        <f t="shared" si="13"/>
        <v>0</v>
      </c>
      <c r="P27" s="32">
        <f t="shared" si="3"/>
        <v>0</v>
      </c>
      <c r="Q27" s="25">
        <f>IF(O27=0,0,(ROUNDUP(K27/4/0.5,0)*0.5))</f>
        <v>0</v>
      </c>
      <c r="R27" s="25">
        <f t="shared" si="4"/>
        <v>0</v>
      </c>
      <c r="S27" s="37">
        <f t="shared" si="5"/>
        <v>0</v>
      </c>
    </row>
    <row r="28" spans="1:19" x14ac:dyDescent="0.25">
      <c r="A28" s="39"/>
      <c r="B28" s="1"/>
      <c r="C28" s="1"/>
      <c r="D28" s="33">
        <f t="shared" si="1"/>
        <v>0</v>
      </c>
      <c r="E28" s="3"/>
      <c r="F28" s="48"/>
      <c r="G28" s="48"/>
      <c r="H28" s="49"/>
      <c r="I28" s="30">
        <f t="shared" si="6"/>
        <v>0</v>
      </c>
      <c r="J28" s="23">
        <f t="shared" si="12"/>
        <v>0</v>
      </c>
      <c r="K28" s="31">
        <f t="shared" si="7"/>
        <v>0</v>
      </c>
      <c r="L28" s="24">
        <f t="shared" si="8"/>
        <v>1</v>
      </c>
      <c r="M28" s="24">
        <f t="shared" si="10"/>
        <v>0</v>
      </c>
      <c r="N28" s="24">
        <f t="shared" si="11"/>
        <v>0</v>
      </c>
      <c r="O28" s="32">
        <f t="shared" si="13"/>
        <v>0</v>
      </c>
      <c r="P28" s="32">
        <f t="shared" si="3"/>
        <v>0</v>
      </c>
      <c r="Q28" s="25">
        <f>IF(O28=0,0,(ROUNDUP(K28/4/0.5,0)*0.5))</f>
        <v>0</v>
      </c>
      <c r="R28" s="25">
        <f t="shared" si="4"/>
        <v>0</v>
      </c>
      <c r="S28" s="37">
        <f t="shared" si="5"/>
        <v>0</v>
      </c>
    </row>
    <row r="29" spans="1:19" x14ac:dyDescent="0.25">
      <c r="A29" s="39"/>
      <c r="B29" s="1"/>
      <c r="C29" s="1"/>
      <c r="D29" s="33">
        <f t="shared" si="1"/>
        <v>0</v>
      </c>
      <c r="E29" s="3"/>
      <c r="F29" s="48"/>
      <c r="G29" s="48"/>
      <c r="H29" s="49"/>
      <c r="I29" s="30">
        <f t="shared" si="6"/>
        <v>0</v>
      </c>
      <c r="J29" s="23">
        <f t="shared" si="12"/>
        <v>0</v>
      </c>
      <c r="K29" s="31">
        <f t="shared" si="7"/>
        <v>0</v>
      </c>
      <c r="L29" s="24">
        <f t="shared" si="8"/>
        <v>1</v>
      </c>
      <c r="M29" s="24">
        <f t="shared" si="10"/>
        <v>0</v>
      </c>
      <c r="N29" s="24">
        <f t="shared" si="11"/>
        <v>0</v>
      </c>
      <c r="O29" s="32">
        <f t="shared" si="13"/>
        <v>0</v>
      </c>
      <c r="P29" s="32">
        <f t="shared" si="3"/>
        <v>0</v>
      </c>
      <c r="Q29" s="25">
        <f>IF(O29=0,0,(ROUNDUP(K29/4/0.5,0)*0.5))</f>
        <v>0</v>
      </c>
      <c r="R29" s="25">
        <f t="shared" si="4"/>
        <v>0</v>
      </c>
      <c r="S29" s="37">
        <f t="shared" si="5"/>
        <v>0</v>
      </c>
    </row>
    <row r="30" spans="1:19" x14ac:dyDescent="0.25">
      <c r="A30" s="39"/>
      <c r="B30" s="1"/>
      <c r="C30" s="1"/>
      <c r="D30" s="33">
        <f t="shared" si="1"/>
        <v>0</v>
      </c>
      <c r="E30" s="3"/>
      <c r="F30" s="48"/>
      <c r="G30" s="48"/>
      <c r="H30" s="49"/>
      <c r="I30" s="30">
        <f t="shared" si="6"/>
        <v>0</v>
      </c>
      <c r="J30" s="23">
        <f t="shared" si="12"/>
        <v>0</v>
      </c>
      <c r="K30" s="31">
        <f t="shared" si="7"/>
        <v>0</v>
      </c>
      <c r="L30" s="24">
        <f t="shared" si="8"/>
        <v>1</v>
      </c>
      <c r="M30" s="24">
        <f t="shared" si="10"/>
        <v>0</v>
      </c>
      <c r="N30" s="24">
        <f t="shared" si="11"/>
        <v>0</v>
      </c>
      <c r="O30" s="32">
        <f t="shared" si="13"/>
        <v>0</v>
      </c>
      <c r="P30" s="32">
        <f t="shared" si="3"/>
        <v>0</v>
      </c>
      <c r="Q30" s="25">
        <f>IF(O30=0,0,(ROUNDUP(K30/4/0.5,0)*0.5))</f>
        <v>0</v>
      </c>
      <c r="R30" s="25">
        <f t="shared" si="4"/>
        <v>0</v>
      </c>
      <c r="S30" s="37">
        <f t="shared" si="5"/>
        <v>0</v>
      </c>
    </row>
    <row r="31" spans="1:19" x14ac:dyDescent="0.25">
      <c r="A31" s="39"/>
      <c r="B31" s="1"/>
      <c r="C31" s="1"/>
      <c r="D31" s="33">
        <f t="shared" si="1"/>
        <v>0</v>
      </c>
      <c r="E31" s="3"/>
      <c r="F31" s="48"/>
      <c r="G31" s="48"/>
      <c r="H31" s="49"/>
      <c r="I31" s="30">
        <f t="shared" si="6"/>
        <v>0</v>
      </c>
      <c r="J31" s="23">
        <f t="shared" si="12"/>
        <v>0</v>
      </c>
      <c r="K31" s="31">
        <f t="shared" si="7"/>
        <v>0</v>
      </c>
      <c r="L31" s="24">
        <f t="shared" si="8"/>
        <v>1</v>
      </c>
      <c r="M31" s="24">
        <f t="shared" si="10"/>
        <v>0</v>
      </c>
      <c r="N31" s="24">
        <f t="shared" si="11"/>
        <v>0</v>
      </c>
      <c r="O31" s="32">
        <f t="shared" si="13"/>
        <v>0</v>
      </c>
      <c r="P31" s="32">
        <f t="shared" si="3"/>
        <v>0</v>
      </c>
      <c r="Q31" s="25">
        <f>IF(O31=0,0,(ROUNDUP(K31/4/0.5,0)*0.5))</f>
        <v>0</v>
      </c>
      <c r="R31" s="25">
        <f t="shared" si="4"/>
        <v>0</v>
      </c>
      <c r="S31" s="37">
        <f t="shared" si="5"/>
        <v>0</v>
      </c>
    </row>
    <row r="32" spans="1:19" x14ac:dyDescent="0.25">
      <c r="A32" s="39"/>
      <c r="B32" s="1"/>
      <c r="C32" s="1"/>
      <c r="D32" s="33">
        <f t="shared" si="1"/>
        <v>0</v>
      </c>
      <c r="E32" s="3"/>
      <c r="F32" s="48"/>
      <c r="G32" s="48"/>
      <c r="H32" s="49"/>
      <c r="I32" s="30">
        <f t="shared" si="6"/>
        <v>0</v>
      </c>
      <c r="J32" s="23">
        <f t="shared" si="12"/>
        <v>0</v>
      </c>
      <c r="K32" s="31">
        <f t="shared" si="7"/>
        <v>0</v>
      </c>
      <c r="L32" s="24">
        <f t="shared" si="8"/>
        <v>1</v>
      </c>
      <c r="M32" s="24">
        <f t="shared" si="10"/>
        <v>0</v>
      </c>
      <c r="N32" s="24">
        <f t="shared" si="11"/>
        <v>0</v>
      </c>
      <c r="O32" s="32">
        <f t="shared" si="13"/>
        <v>0</v>
      </c>
      <c r="P32" s="32">
        <f t="shared" si="3"/>
        <v>0</v>
      </c>
      <c r="Q32" s="25">
        <f>IF(O32=0,0,(ROUNDUP(K32/4/0.5,0)*0.5))</f>
        <v>0</v>
      </c>
      <c r="R32" s="25">
        <f t="shared" si="4"/>
        <v>0</v>
      </c>
      <c r="S32" s="37">
        <f t="shared" si="5"/>
        <v>0</v>
      </c>
    </row>
    <row r="33" spans="1:19" x14ac:dyDescent="0.25">
      <c r="A33" s="39"/>
      <c r="B33" s="1"/>
      <c r="C33" s="1"/>
      <c r="D33" s="33">
        <f t="shared" si="1"/>
        <v>0</v>
      </c>
      <c r="E33" s="3"/>
      <c r="F33" s="48"/>
      <c r="G33" s="48"/>
      <c r="H33" s="49"/>
      <c r="I33" s="30">
        <f t="shared" si="6"/>
        <v>0</v>
      </c>
      <c r="J33" s="23">
        <f t="shared" si="12"/>
        <v>0</v>
      </c>
      <c r="K33" s="31">
        <f t="shared" si="7"/>
        <v>0</v>
      </c>
      <c r="L33" s="24">
        <f t="shared" si="8"/>
        <v>1</v>
      </c>
      <c r="M33" s="24">
        <f t="shared" si="10"/>
        <v>0</v>
      </c>
      <c r="N33" s="24">
        <f t="shared" si="11"/>
        <v>0</v>
      </c>
      <c r="O33" s="32">
        <f t="shared" si="13"/>
        <v>0</v>
      </c>
      <c r="P33" s="32">
        <f t="shared" si="3"/>
        <v>0</v>
      </c>
      <c r="Q33" s="25">
        <f>IF(O33=0,0,(ROUNDUP(K33/4/0.5,0)*0.5))</f>
        <v>0</v>
      </c>
      <c r="R33" s="25">
        <f t="shared" si="4"/>
        <v>0</v>
      </c>
      <c r="S33" s="37">
        <f t="shared" si="5"/>
        <v>0</v>
      </c>
    </row>
    <row r="34" spans="1:19" x14ac:dyDescent="0.25">
      <c r="A34" s="39"/>
      <c r="B34" s="1"/>
      <c r="C34" s="1"/>
      <c r="D34" s="33">
        <f t="shared" si="1"/>
        <v>0</v>
      </c>
      <c r="E34" s="3"/>
      <c r="F34" s="48"/>
      <c r="G34" s="48"/>
      <c r="H34" s="49"/>
      <c r="I34" s="30">
        <f t="shared" si="6"/>
        <v>0</v>
      </c>
      <c r="J34" s="23">
        <f t="shared" si="12"/>
        <v>0</v>
      </c>
      <c r="K34" s="31">
        <f t="shared" si="7"/>
        <v>0</v>
      </c>
      <c r="L34" s="24">
        <f t="shared" si="8"/>
        <v>1</v>
      </c>
      <c r="M34" s="24">
        <f t="shared" si="10"/>
        <v>0</v>
      </c>
      <c r="N34" s="24">
        <f t="shared" si="11"/>
        <v>0</v>
      </c>
      <c r="O34" s="32">
        <f t="shared" si="13"/>
        <v>0</v>
      </c>
      <c r="P34" s="32">
        <f t="shared" si="3"/>
        <v>0</v>
      </c>
      <c r="Q34" s="25">
        <f>IF(O34=0,0,(ROUNDUP(K34/4/0.5,0)*0.5))</f>
        <v>0</v>
      </c>
      <c r="R34" s="25">
        <f t="shared" si="4"/>
        <v>0</v>
      </c>
      <c r="S34" s="37">
        <f t="shared" si="5"/>
        <v>0</v>
      </c>
    </row>
    <row r="35" spans="1:19" x14ac:dyDescent="0.25">
      <c r="A35" s="39"/>
      <c r="B35" s="1"/>
      <c r="C35" s="1"/>
      <c r="D35" s="33">
        <f t="shared" si="1"/>
        <v>0</v>
      </c>
      <c r="E35" s="3"/>
      <c r="F35" s="48"/>
      <c r="G35" s="48"/>
      <c r="H35" s="49"/>
      <c r="I35" s="30">
        <f t="shared" si="6"/>
        <v>0</v>
      </c>
      <c r="J35" s="23">
        <f t="shared" si="12"/>
        <v>0</v>
      </c>
      <c r="K35" s="31">
        <f t="shared" si="7"/>
        <v>0</v>
      </c>
      <c r="L35" s="24">
        <f t="shared" si="8"/>
        <v>1</v>
      </c>
      <c r="M35" s="24">
        <f t="shared" si="10"/>
        <v>0</v>
      </c>
      <c r="N35" s="24">
        <f t="shared" si="11"/>
        <v>0</v>
      </c>
      <c r="O35" s="32">
        <f t="shared" si="13"/>
        <v>0</v>
      </c>
      <c r="P35" s="32">
        <f t="shared" si="3"/>
        <v>0</v>
      </c>
      <c r="Q35" s="25">
        <f>IF(O35=0,0,(ROUNDUP(K35/4/0.5,0)*0.5))</f>
        <v>0</v>
      </c>
      <c r="R35" s="25">
        <f t="shared" si="4"/>
        <v>0</v>
      </c>
      <c r="S35" s="37">
        <f t="shared" si="5"/>
        <v>0</v>
      </c>
    </row>
    <row r="36" spans="1:19" x14ac:dyDescent="0.25">
      <c r="A36" s="39"/>
      <c r="B36" s="1"/>
      <c r="C36" s="1"/>
      <c r="D36" s="33">
        <f t="shared" si="1"/>
        <v>0</v>
      </c>
      <c r="E36" s="3"/>
      <c r="F36" s="48"/>
      <c r="G36" s="48"/>
      <c r="H36" s="49"/>
      <c r="I36" s="30">
        <f t="shared" si="6"/>
        <v>0</v>
      </c>
      <c r="J36" s="23">
        <f t="shared" si="12"/>
        <v>0</v>
      </c>
      <c r="K36" s="31">
        <f t="shared" si="7"/>
        <v>0</v>
      </c>
      <c r="L36" s="24">
        <f t="shared" si="8"/>
        <v>1</v>
      </c>
      <c r="M36" s="24">
        <f t="shared" si="10"/>
        <v>0</v>
      </c>
      <c r="N36" s="24">
        <f t="shared" si="11"/>
        <v>0</v>
      </c>
      <c r="O36" s="32">
        <f t="shared" si="13"/>
        <v>0</v>
      </c>
      <c r="P36" s="32">
        <f t="shared" si="3"/>
        <v>0</v>
      </c>
      <c r="Q36" s="25">
        <f>IF(O36=0,0,(ROUNDUP(K36/4/0.5,0)*0.5))</f>
        <v>0</v>
      </c>
      <c r="R36" s="25">
        <f t="shared" si="4"/>
        <v>0</v>
      </c>
      <c r="S36" s="37">
        <f t="shared" si="5"/>
        <v>0</v>
      </c>
    </row>
    <row r="37" spans="1:19" x14ac:dyDescent="0.25">
      <c r="A37" s="39"/>
      <c r="B37" s="1"/>
      <c r="C37" s="1"/>
      <c r="D37" s="33">
        <f t="shared" si="1"/>
        <v>0</v>
      </c>
      <c r="E37" s="3"/>
      <c r="F37" s="48"/>
      <c r="G37" s="48"/>
      <c r="H37" s="49"/>
      <c r="I37" s="30">
        <f t="shared" si="6"/>
        <v>0</v>
      </c>
      <c r="J37" s="23">
        <f t="shared" si="12"/>
        <v>0</v>
      </c>
      <c r="K37" s="31">
        <f t="shared" si="7"/>
        <v>0</v>
      </c>
      <c r="L37" s="24">
        <f t="shared" si="8"/>
        <v>1</v>
      </c>
      <c r="M37" s="24">
        <f t="shared" si="10"/>
        <v>0</v>
      </c>
      <c r="N37" s="24">
        <f t="shared" si="11"/>
        <v>0</v>
      </c>
      <c r="O37" s="32">
        <f t="shared" si="13"/>
        <v>0</v>
      </c>
      <c r="P37" s="32">
        <f t="shared" si="3"/>
        <v>0</v>
      </c>
      <c r="Q37" s="25">
        <f>IF(O37=0,0,(ROUNDUP(K37/4/0.5,0)*0.5))</f>
        <v>0</v>
      </c>
      <c r="R37" s="25">
        <f t="shared" si="4"/>
        <v>0</v>
      </c>
      <c r="S37" s="37">
        <f t="shared" si="5"/>
        <v>0</v>
      </c>
    </row>
    <row r="38" spans="1:19" x14ac:dyDescent="0.25">
      <c r="A38" s="39"/>
      <c r="B38" s="1"/>
      <c r="C38" s="1"/>
      <c r="D38" s="33">
        <f t="shared" si="1"/>
        <v>0</v>
      </c>
      <c r="E38" s="3"/>
      <c r="F38" s="48"/>
      <c r="G38" s="48"/>
      <c r="H38" s="49"/>
      <c r="I38" s="30">
        <f t="shared" si="6"/>
        <v>0</v>
      </c>
      <c r="J38" s="23">
        <f t="shared" si="12"/>
        <v>0</v>
      </c>
      <c r="K38" s="31">
        <f t="shared" si="7"/>
        <v>0</v>
      </c>
      <c r="L38" s="24">
        <f t="shared" si="8"/>
        <v>1</v>
      </c>
      <c r="M38" s="24">
        <f t="shared" si="10"/>
        <v>0</v>
      </c>
      <c r="N38" s="24">
        <f t="shared" si="11"/>
        <v>0</v>
      </c>
      <c r="O38" s="32">
        <f t="shared" si="13"/>
        <v>0</v>
      </c>
      <c r="P38" s="32">
        <f t="shared" si="3"/>
        <v>0</v>
      </c>
      <c r="Q38" s="25">
        <f>IF(O38=0,0,(ROUNDUP(K38/4/0.5,0)*0.5))</f>
        <v>0</v>
      </c>
      <c r="R38" s="25">
        <f t="shared" si="4"/>
        <v>0</v>
      </c>
      <c r="S38" s="37">
        <f t="shared" si="5"/>
        <v>0</v>
      </c>
    </row>
    <row r="39" spans="1:19" ht="15.75" thickBot="1" x14ac:dyDescent="0.3">
      <c r="A39" s="40"/>
      <c r="B39" s="2"/>
      <c r="C39" s="2"/>
      <c r="D39" s="34">
        <f t="shared" si="1"/>
        <v>0</v>
      </c>
      <c r="E39" s="4"/>
      <c r="F39" s="50"/>
      <c r="G39" s="50"/>
      <c r="H39" s="51"/>
      <c r="I39" s="30">
        <f t="shared" si="6"/>
        <v>0</v>
      </c>
      <c r="J39" s="23">
        <f t="shared" si="12"/>
        <v>0</v>
      </c>
      <c r="K39" s="31">
        <f t="shared" si="7"/>
        <v>0</v>
      </c>
      <c r="L39" s="24">
        <f t="shared" si="8"/>
        <v>1</v>
      </c>
      <c r="M39" s="24">
        <f t="shared" si="10"/>
        <v>0</v>
      </c>
      <c r="N39" s="24">
        <f t="shared" si="11"/>
        <v>0</v>
      </c>
      <c r="O39" s="32">
        <f t="shared" si="13"/>
        <v>0</v>
      </c>
      <c r="P39" s="32">
        <f t="shared" si="3"/>
        <v>0</v>
      </c>
      <c r="Q39" s="25">
        <f>IF(O39=0,0,(ROUNDUP(K39/4/0.5,0)*0.5))</f>
        <v>0</v>
      </c>
      <c r="R39" s="25">
        <f t="shared" si="4"/>
        <v>0</v>
      </c>
      <c r="S39" s="37">
        <f t="shared" si="5"/>
        <v>0</v>
      </c>
    </row>
    <row r="40" spans="1:19" ht="15.75" thickBot="1" x14ac:dyDescent="0.3">
      <c r="A40" s="52" t="s">
        <v>11</v>
      </c>
      <c r="B40" s="52"/>
      <c r="C40" s="53"/>
      <c r="D40" s="35">
        <f>SUM(D20:D39)</f>
        <v>0</v>
      </c>
    </row>
    <row r="41" spans="1:19" x14ac:dyDescent="0.25">
      <c r="A41" s="36"/>
      <c r="B41" s="36"/>
      <c r="C41" s="36"/>
      <c r="D41" s="37"/>
    </row>
    <row r="42" spans="1:19" x14ac:dyDescent="0.25">
      <c r="A42" s="36"/>
      <c r="B42" s="36"/>
      <c r="C42" s="36"/>
      <c r="D42" s="37"/>
    </row>
    <row r="43" spans="1:19" x14ac:dyDescent="0.25">
      <c r="A43" s="47"/>
      <c r="B43" s="47"/>
      <c r="C43" s="47"/>
      <c r="D43" s="47"/>
      <c r="F43" s="47"/>
      <c r="G43" s="47"/>
      <c r="H43" s="47"/>
    </row>
    <row r="44" spans="1:19" x14ac:dyDescent="0.25">
      <c r="A44" s="46" t="s">
        <v>12</v>
      </c>
      <c r="B44" s="46"/>
      <c r="C44" s="46"/>
      <c r="D44" s="46"/>
      <c r="F44" s="42" t="s">
        <v>16</v>
      </c>
      <c r="G44" s="42"/>
      <c r="H44" s="42"/>
    </row>
    <row r="45" spans="1:19" x14ac:dyDescent="0.25">
      <c r="A45" s="18"/>
      <c r="B45" s="18"/>
      <c r="C45" s="18"/>
      <c r="F45" s="18"/>
      <c r="G45" s="18"/>
      <c r="H45" s="18"/>
    </row>
    <row r="46" spans="1:19" x14ac:dyDescent="0.25">
      <c r="A46" s="47"/>
      <c r="B46" s="47"/>
      <c r="C46" s="47"/>
      <c r="D46" s="47"/>
      <c r="F46" s="47"/>
      <c r="G46" s="47"/>
      <c r="H46" s="47"/>
    </row>
    <row r="47" spans="1:19" x14ac:dyDescent="0.25">
      <c r="A47" s="46" t="s">
        <v>13</v>
      </c>
      <c r="B47" s="46"/>
      <c r="C47" s="46"/>
      <c r="D47" s="46"/>
      <c r="F47" s="42" t="s">
        <v>18</v>
      </c>
      <c r="G47" s="42"/>
      <c r="H47" s="42"/>
    </row>
  </sheetData>
  <sheetProtection password="DDE5" sheet="1" objects="1" scenarios="1" selectLockedCells="1"/>
  <mergeCells count="43">
    <mergeCell ref="F29:H29"/>
    <mergeCell ref="F30:H30"/>
    <mergeCell ref="F24:H24"/>
    <mergeCell ref="F25:H25"/>
    <mergeCell ref="F26:H26"/>
    <mergeCell ref="F27:H27"/>
    <mergeCell ref="F28:H28"/>
    <mergeCell ref="F18:H18"/>
    <mergeCell ref="F20:H20"/>
    <mergeCell ref="F21:H21"/>
    <mergeCell ref="F22:H22"/>
    <mergeCell ref="F23:H23"/>
    <mergeCell ref="A1:H1"/>
    <mergeCell ref="B11:H11"/>
    <mergeCell ref="B12:H12"/>
    <mergeCell ref="B13:H13"/>
    <mergeCell ref="B5:H5"/>
    <mergeCell ref="B9:H9"/>
    <mergeCell ref="B8:H8"/>
    <mergeCell ref="B7:H7"/>
    <mergeCell ref="B6:H6"/>
    <mergeCell ref="A3:H3"/>
    <mergeCell ref="F31:H31"/>
    <mergeCell ref="F32:H32"/>
    <mergeCell ref="F33:H33"/>
    <mergeCell ref="F34:H34"/>
    <mergeCell ref="F35:H35"/>
    <mergeCell ref="A15:H15"/>
    <mergeCell ref="A16:H16"/>
    <mergeCell ref="F47:H47"/>
    <mergeCell ref="F44:H44"/>
    <mergeCell ref="F19:H19"/>
    <mergeCell ref="A44:D44"/>
    <mergeCell ref="A47:D47"/>
    <mergeCell ref="A43:D43"/>
    <mergeCell ref="F43:H43"/>
    <mergeCell ref="A46:D46"/>
    <mergeCell ref="F46:H46"/>
    <mergeCell ref="F36:H36"/>
    <mergeCell ref="F37:H37"/>
    <mergeCell ref="F38:H38"/>
    <mergeCell ref="F39:H39"/>
    <mergeCell ref="A40:C40"/>
  </mergeCells>
  <pageMargins left="0.47244094488188981" right="0" top="0.15748031496062992" bottom="0.15748031496062992" header="0.11811023622047245" footer="0.11811023622047245"/>
  <pageSetup paperSize="9" orientation="portrait" r:id="rId1"/>
  <headerFooter>
    <oddFooter>&amp;LÜL-Abrechnung V002&amp;CSeite &amp;P&amp;R&amp;D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ÜL-Abrechnung</vt:lpstr>
    </vt:vector>
  </TitlesOfParts>
  <Company>TV Weißkirchen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ÜL-Abrechnung</dc:title>
  <dc:subject>Übungsleiterabrechnung</dc:subject>
  <dc:creator>Andreas Hieronymi</dc:creator>
  <cp:lastModifiedBy>Andreas Hieronymi</cp:lastModifiedBy>
  <cp:lastPrinted>2015-02-19T20:51:37Z</cp:lastPrinted>
  <dcterms:created xsi:type="dcterms:W3CDTF">2013-03-17T12:10:02Z</dcterms:created>
  <dcterms:modified xsi:type="dcterms:W3CDTF">2015-03-19T21:12:00Z</dcterms:modified>
</cp:coreProperties>
</file>